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70603 2021 TMSD On-Call\019 On Call Crash Analysis\2- Other Requests\09_U-4700\"/>
    </mc:Choice>
  </mc:AlternateContent>
  <xr:revisionPtr revIDLastSave="0" documentId="13_ncr:1_{45B780EF-AF5E-4FAC-859A-C4EF66B28F64}" xr6:coauthVersionLast="47" xr6:coauthVersionMax="47" xr10:uidLastSave="{00000000-0000-0000-0000-000000000000}"/>
  <bookViews>
    <workbookView xWindow="22932" yWindow="-108" windowWidth="23256" windowHeight="12576" activeTab="1" xr2:uid="{00000000-000D-0000-FFFF-FFFF00000000}"/>
  </bookViews>
  <sheets>
    <sheet name="Crash Rate Calcs" sheetId="3" r:id="rId1"/>
    <sheet name="Crash Rate Tabl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" l="1"/>
  <c r="D32" i="3"/>
  <c r="D31" i="3"/>
  <c r="D36" i="3" s="1"/>
  <c r="D30" i="3"/>
  <c r="D35" i="3" s="1"/>
  <c r="D29" i="3"/>
  <c r="D27" i="3"/>
  <c r="N26" i="3"/>
  <c r="K26" i="3"/>
  <c r="H26" i="3"/>
  <c r="D25" i="3"/>
  <c r="D34" i="3" s="1"/>
  <c r="D24" i="3"/>
  <c r="D22" i="3" s="1"/>
  <c r="D37" i="3" l="1"/>
  <c r="D20" i="3"/>
</calcChain>
</file>

<file path=xl/sharedStrings.xml><?xml version="1.0" encoding="utf-8"?>
<sst xmlns="http://schemas.openxmlformats.org/spreadsheetml/2006/main" count="91" uniqueCount="37">
  <si>
    <t>Total</t>
  </si>
  <si>
    <t>Fatal</t>
  </si>
  <si>
    <t>Non-Fatal Injury</t>
  </si>
  <si>
    <t>Night</t>
  </si>
  <si>
    <t>Wet</t>
  </si>
  <si>
    <t>Crashes</t>
  </si>
  <si>
    <t>Exposure</t>
  </si>
  <si>
    <t>Statewide
Crash
Rate</t>
  </si>
  <si>
    <t>Crash
Rate</t>
  </si>
  <si>
    <t>Crash
Type</t>
  </si>
  <si>
    <t>Input</t>
  </si>
  <si>
    <t>R=</t>
  </si>
  <si>
    <t>C=</t>
  </si>
  <si>
    <t>crashes</t>
  </si>
  <si>
    <t>V=</t>
  </si>
  <si>
    <t>(AADT)</t>
  </si>
  <si>
    <t>N=</t>
  </si>
  <si>
    <t>years</t>
  </si>
  <si>
    <t>L=</t>
  </si>
  <si>
    <t>mi</t>
  </si>
  <si>
    <t>V_weighted=</t>
  </si>
  <si>
    <t>Exposure=</t>
  </si>
  <si>
    <t>(uses 1 million VMT not 100 million)</t>
  </si>
  <si>
    <t>K</t>
  </si>
  <si>
    <t>K=</t>
  </si>
  <si>
    <t>A-C=</t>
  </si>
  <si>
    <t>Night=</t>
  </si>
  <si>
    <t>Wet=</t>
  </si>
  <si>
    <t>A-C</t>
  </si>
  <si>
    <t>rate</t>
  </si>
  <si>
    <t xml:space="preserve">Exposure = </t>
  </si>
  <si>
    <t>(AADT*365*Mi*Yrs)/1,000,000</t>
  </si>
  <si>
    <t>=</t>
  </si>
  <si>
    <t>Catawba</t>
  </si>
  <si>
    <t>Burke</t>
  </si>
  <si>
    <t>Caldwell</t>
  </si>
  <si>
    <t>(34831*365*45.165*5)/1,000,000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</si>
</sst>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43" fontId="0" fillId="2" borderId="1" xfId="1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0" fillId="0" borderId="2" xfId="0" applyBorder="1"/>
    <xf numFmtId="0" fontId="2" fillId="0" borderId="0" xfId="0" applyFont="1"/>
    <xf numFmtId="0" fontId="2" fillId="4" borderId="1" xfId="0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  <xf numFmtId="2" fontId="0" fillId="0" borderId="0" xfId="0" applyNumberFormat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219075</xdr:colOff>
      <xdr:row>4</xdr:row>
      <xdr:rowOff>66675</xdr:rowOff>
    </xdr:from>
    <xdr:ext cx="3129280" cy="1045423"/>
    <xdr:pic>
      <xdr:nvPicPr>
        <xdr:cNvPr id="2" name="Picture 1">
          <a:extLst>
            <a:ext uri="{FF2B5EF4-FFF2-40B4-BE49-F238E27FC236}">
              <a16:creationId xmlns:a16="http://schemas.microsoft.com/office/drawing/2014/main" id="{7F795F10-8DC0-494D-A2C3-9BA88EF75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828675"/>
          <a:ext cx="3129280" cy="1045423"/>
        </a:xfrm>
        <a:prstGeom prst="rect">
          <a:avLst/>
        </a:prstGeom>
      </xdr:spPr>
    </xdr:pic>
    <xdr:clientData/>
  </xdr:oneCellAnchor>
  <xdr:oneCellAnchor>
    <xdr:from>
      <xdr:col>5</xdr:col>
      <xdr:colOff>241301</xdr:colOff>
      <xdr:row>4</xdr:row>
      <xdr:rowOff>26342</xdr:rowOff>
    </xdr:from>
    <xdr:ext cx="4458970" cy="1917851"/>
    <xdr:pic>
      <xdr:nvPicPr>
        <xdr:cNvPr id="3" name="Picture 2">
          <a:extLst>
            <a:ext uri="{FF2B5EF4-FFF2-40B4-BE49-F238E27FC236}">
              <a16:creationId xmlns:a16="http://schemas.microsoft.com/office/drawing/2014/main" id="{E0C783D3-242A-4331-912C-77AD3BA20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65701" y="788342"/>
          <a:ext cx="4458970" cy="191785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140805</xdr:colOff>
      <xdr:row>13</xdr:row>
      <xdr:rowOff>117199</xdr:rowOff>
    </xdr:from>
    <xdr:to>
      <xdr:col>12</xdr:col>
      <xdr:colOff>256789</xdr:colOff>
      <xdr:row>23</xdr:row>
      <xdr:rowOff>130049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E55654-7C21-42D0-8CD8-A2C400BBC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6544" y="2893529"/>
          <a:ext cx="4555462" cy="1868155"/>
        </a:xfrm>
        <a:prstGeom prst="rect">
          <a:avLst/>
        </a:prstGeom>
      </xdr:spPr>
    </xdr:pic>
    <xdr:clientData/>
  </xdr:twoCellAnchor>
  <xdr:twoCellAnchor editAs="oneCell">
    <xdr:from>
      <xdr:col>5</xdr:col>
      <xdr:colOff>443948</xdr:colOff>
      <xdr:row>0</xdr:row>
      <xdr:rowOff>0</xdr:rowOff>
    </xdr:from>
    <xdr:to>
      <xdr:col>18</xdr:col>
      <xdr:colOff>169841</xdr:colOff>
      <xdr:row>13</xdr:row>
      <xdr:rowOff>77947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75523E0-C0DC-9A97-BFCC-E7411E33B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40087" y="0"/>
          <a:ext cx="9214450" cy="2854277"/>
        </a:xfrm>
        <a:prstGeom prst="rect">
          <a:avLst/>
        </a:prstGeom>
      </xdr:spPr>
    </xdr:pic>
    <xdr:clientData/>
  </xdr:twoCellAnchor>
  <xdr:twoCellAnchor>
    <xdr:from>
      <xdr:col>6</xdr:col>
      <xdr:colOff>139148</xdr:colOff>
      <xdr:row>8</xdr:row>
      <xdr:rowOff>79514</xdr:rowOff>
    </xdr:from>
    <xdr:to>
      <xdr:col>17</xdr:col>
      <xdr:colOff>450574</xdr:colOff>
      <xdr:row>9</xdr:row>
      <xdr:rowOff>53009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B3DB7E82-2566-0F90-5358-F4399F19F95A}"/>
            </a:ext>
          </a:extLst>
        </xdr:cNvPr>
        <xdr:cNvSpPr/>
      </xdr:nvSpPr>
      <xdr:spPr>
        <a:xfrm>
          <a:off x="4644887" y="1928192"/>
          <a:ext cx="8580783" cy="159026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000B0-4F94-4A23-A68C-8A1DBF57EF21}">
  <dimension ref="C20:O37"/>
  <sheetViews>
    <sheetView workbookViewId="0">
      <selection activeCell="E37" sqref="E37"/>
    </sheetView>
  </sheetViews>
  <sheetFormatPr defaultRowHeight="14.4" x14ac:dyDescent="0.3"/>
  <cols>
    <col min="3" max="3" width="10.109375" bestFit="1" customWidth="1"/>
    <col min="5" max="5" width="33.33203125" bestFit="1" customWidth="1"/>
    <col min="7" max="7" width="12.6640625" bestFit="1" customWidth="1"/>
    <col min="10" max="10" width="12.6640625" bestFit="1" customWidth="1"/>
    <col min="13" max="13" width="12.6640625" bestFit="1" customWidth="1"/>
  </cols>
  <sheetData>
    <row r="20" spans="3:15" x14ac:dyDescent="0.3">
      <c r="C20" t="s">
        <v>21</v>
      </c>
      <c r="D20" s="9">
        <f>(D25*365*D26*D27)/1000000</f>
        <v>855.02399749999995</v>
      </c>
      <c r="E20" t="s">
        <v>22</v>
      </c>
    </row>
    <row r="22" spans="3:15" x14ac:dyDescent="0.3">
      <c r="C22" t="s">
        <v>11</v>
      </c>
      <c r="D22" s="9">
        <f>D24*100000000/(D25*365*D26*D27)</f>
        <v>229.93506682249583</v>
      </c>
    </row>
    <row r="23" spans="3:15" x14ac:dyDescent="0.3">
      <c r="G23" s="18" t="s">
        <v>33</v>
      </c>
      <c r="H23" s="18"/>
      <c r="I23" s="19"/>
      <c r="J23" s="18" t="s">
        <v>34</v>
      </c>
      <c r="K23" s="18"/>
      <c r="L23" s="19"/>
      <c r="M23" s="18" t="s">
        <v>35</v>
      </c>
      <c r="N23" s="18"/>
      <c r="O23" s="18"/>
    </row>
    <row r="24" spans="3:15" x14ac:dyDescent="0.3">
      <c r="C24" t="s">
        <v>12</v>
      </c>
      <c r="D24">
        <f>SUM(H24,K24,N24)</f>
        <v>1966</v>
      </c>
      <c r="E24" t="s">
        <v>13</v>
      </c>
      <c r="G24" t="s">
        <v>12</v>
      </c>
      <c r="H24">
        <v>644</v>
      </c>
      <c r="I24" s="8" t="s">
        <v>13</v>
      </c>
      <c r="J24" t="s">
        <v>12</v>
      </c>
      <c r="K24">
        <v>27</v>
      </c>
      <c r="L24" s="8" t="s">
        <v>13</v>
      </c>
      <c r="M24" t="s">
        <v>12</v>
      </c>
      <c r="N24">
        <v>1295</v>
      </c>
      <c r="O24" t="s">
        <v>13</v>
      </c>
    </row>
    <row r="25" spans="3:15" x14ac:dyDescent="0.3">
      <c r="C25" t="s">
        <v>14</v>
      </c>
      <c r="D25">
        <f>SUM(H26,K26,N26)</f>
        <v>34830.592521002152</v>
      </c>
      <c r="E25" t="s">
        <v>15</v>
      </c>
      <c r="G25" t="s">
        <v>14</v>
      </c>
      <c r="H25">
        <v>37100</v>
      </c>
      <c r="I25" s="8" t="s">
        <v>15</v>
      </c>
      <c r="J25" t="s">
        <v>14</v>
      </c>
      <c r="K25">
        <v>41500</v>
      </c>
      <c r="L25" s="8" t="s">
        <v>15</v>
      </c>
      <c r="M25" t="s">
        <v>14</v>
      </c>
      <c r="N25">
        <v>34100</v>
      </c>
      <c r="O25" t="s">
        <v>15</v>
      </c>
    </row>
    <row r="26" spans="3:15" x14ac:dyDescent="0.3">
      <c r="C26" t="s">
        <v>16</v>
      </c>
      <c r="D26">
        <v>5</v>
      </c>
      <c r="E26" t="s">
        <v>17</v>
      </c>
      <c r="G26" t="s">
        <v>20</v>
      </c>
      <c r="H26">
        <f>H25*H27/$D$27</f>
        <v>7143.6324436844843</v>
      </c>
      <c r="I26" s="8"/>
      <c r="J26" t="s">
        <v>20</v>
      </c>
      <c r="K26">
        <f>K25*K27/$D$27</f>
        <v>857.70574678462583</v>
      </c>
      <c r="L26" s="8"/>
      <c r="M26" t="s">
        <v>20</v>
      </c>
      <c r="N26">
        <f>N25*N27/$D$27</f>
        <v>26829.254330533044</v>
      </c>
    </row>
    <row r="27" spans="3:15" x14ac:dyDescent="0.3">
      <c r="C27" t="s">
        <v>18</v>
      </c>
      <c r="D27">
        <f>SUM(H27,K27,N27)</f>
        <v>13.451000000000001</v>
      </c>
      <c r="E27" t="s">
        <v>19</v>
      </c>
      <c r="G27" t="s">
        <v>18</v>
      </c>
      <c r="H27">
        <v>2.59</v>
      </c>
      <c r="I27" s="8" t="s">
        <v>19</v>
      </c>
      <c r="J27" t="s">
        <v>18</v>
      </c>
      <c r="K27">
        <v>0.27800000000000002</v>
      </c>
      <c r="L27" s="8" t="s">
        <v>19</v>
      </c>
      <c r="M27" t="s">
        <v>18</v>
      </c>
      <c r="N27">
        <v>10.583</v>
      </c>
      <c r="O27" t="s">
        <v>19</v>
      </c>
    </row>
    <row r="28" spans="3:15" x14ac:dyDescent="0.3">
      <c r="I28" s="8"/>
      <c r="L28" s="8"/>
    </row>
    <row r="29" spans="3:15" x14ac:dyDescent="0.3">
      <c r="C29" t="s">
        <v>24</v>
      </c>
      <c r="D29">
        <f>SUM(H29,K29,N29)</f>
        <v>3</v>
      </c>
      <c r="E29" t="s">
        <v>13</v>
      </c>
      <c r="G29" t="s">
        <v>23</v>
      </c>
      <c r="H29">
        <v>1</v>
      </c>
      <c r="I29" s="8" t="s">
        <v>13</v>
      </c>
      <c r="J29" t="s">
        <v>23</v>
      </c>
      <c r="K29">
        <v>0</v>
      </c>
      <c r="L29" s="8" t="s">
        <v>13</v>
      </c>
      <c r="M29" t="s">
        <v>23</v>
      </c>
      <c r="N29">
        <v>2</v>
      </c>
      <c r="O29" t="s">
        <v>13</v>
      </c>
    </row>
    <row r="30" spans="3:15" x14ac:dyDescent="0.3">
      <c r="C30" t="s">
        <v>25</v>
      </c>
      <c r="D30">
        <f>SUM(H30,K30,N30)</f>
        <v>495</v>
      </c>
      <c r="E30" t="s">
        <v>13</v>
      </c>
      <c r="G30" t="s">
        <v>28</v>
      </c>
      <c r="H30">
        <v>136</v>
      </c>
      <c r="I30" s="8" t="s">
        <v>13</v>
      </c>
      <c r="J30" t="s">
        <v>28</v>
      </c>
      <c r="K30">
        <v>7</v>
      </c>
      <c r="L30" s="8" t="s">
        <v>13</v>
      </c>
      <c r="M30" t="s">
        <v>28</v>
      </c>
      <c r="N30">
        <v>352</v>
      </c>
      <c r="O30" t="s">
        <v>13</v>
      </c>
    </row>
    <row r="31" spans="3:15" x14ac:dyDescent="0.3">
      <c r="C31" t="s">
        <v>26</v>
      </c>
      <c r="D31">
        <f>SUM(H32,K32,N32)</f>
        <v>410</v>
      </c>
      <c r="E31" t="s">
        <v>13</v>
      </c>
      <c r="I31" s="8"/>
      <c r="L31" s="8"/>
    </row>
    <row r="32" spans="3:15" x14ac:dyDescent="0.3">
      <c r="C32" t="s">
        <v>27</v>
      </c>
      <c r="D32">
        <f>SUM(H33,K33,N33)</f>
        <v>328</v>
      </c>
      <c r="E32" t="s">
        <v>13</v>
      </c>
      <c r="G32" t="s">
        <v>3</v>
      </c>
      <c r="H32">
        <v>138</v>
      </c>
      <c r="I32" s="8" t="s">
        <v>13</v>
      </c>
      <c r="J32" t="s">
        <v>3</v>
      </c>
      <c r="K32">
        <v>6</v>
      </c>
      <c r="L32" s="8" t="s">
        <v>13</v>
      </c>
      <c r="M32" t="s">
        <v>3</v>
      </c>
      <c r="N32">
        <v>266</v>
      </c>
      <c r="O32" t="s">
        <v>13</v>
      </c>
    </row>
    <row r="33" spans="3:15" x14ac:dyDescent="0.3">
      <c r="G33" t="s">
        <v>4</v>
      </c>
      <c r="H33">
        <v>97</v>
      </c>
      <c r="I33" s="8" t="s">
        <v>13</v>
      </c>
      <c r="J33" t="s">
        <v>4</v>
      </c>
      <c r="K33">
        <v>1</v>
      </c>
      <c r="L33" s="8" t="s">
        <v>13</v>
      </c>
      <c r="M33" t="s">
        <v>4</v>
      </c>
      <c r="N33">
        <v>230</v>
      </c>
      <c r="O33" t="s">
        <v>13</v>
      </c>
    </row>
    <row r="34" spans="3:15" x14ac:dyDescent="0.3">
      <c r="C34" t="s">
        <v>24</v>
      </c>
      <c r="D34">
        <f>D29*100000000/($D$25*365*$D$26*$D$27)</f>
        <v>0.35086734510045142</v>
      </c>
      <c r="E34" t="s">
        <v>29</v>
      </c>
    </row>
    <row r="35" spans="3:15" x14ac:dyDescent="0.3">
      <c r="C35" t="s">
        <v>25</v>
      </c>
      <c r="D35">
        <f>D30*100000000/($D$25*365*$D$26*$D$27)</f>
        <v>57.893111941574482</v>
      </c>
      <c r="E35" t="s">
        <v>29</v>
      </c>
    </row>
    <row r="36" spans="3:15" x14ac:dyDescent="0.3">
      <c r="C36" t="s">
        <v>26</v>
      </c>
      <c r="D36">
        <f>D31*100000000/($D$25*365*$D$26*$D$27)</f>
        <v>47.951870497061691</v>
      </c>
      <c r="E36" t="s">
        <v>29</v>
      </c>
    </row>
    <row r="37" spans="3:15" x14ac:dyDescent="0.3">
      <c r="C37" t="s">
        <v>27</v>
      </c>
      <c r="D37">
        <f>D32*100000000/($D$25*365*$D$26*$D$27)</f>
        <v>38.361496397649354</v>
      </c>
      <c r="E37" t="s">
        <v>29</v>
      </c>
    </row>
  </sheetData>
  <mergeCells count="3">
    <mergeCell ref="G23:I23"/>
    <mergeCell ref="J23:L23"/>
    <mergeCell ref="M23:O23"/>
  </mergeCells>
  <pageMargins left="0.7" right="0.7" top="0.75" bottom="0.75" header="0.3" footer="0.3"/>
  <pageSetup paperSize="256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6"/>
  <sheetViews>
    <sheetView tabSelected="1" zoomScale="115" zoomScaleNormal="115" workbookViewId="0">
      <selection activeCell="E9" sqref="E9"/>
    </sheetView>
  </sheetViews>
  <sheetFormatPr defaultRowHeight="14.4" x14ac:dyDescent="0.3"/>
  <cols>
    <col min="2" max="2" width="15.44140625" bestFit="1" customWidth="1"/>
    <col min="3" max="3" width="10.44140625" style="1" customWidth="1"/>
    <col min="4" max="5" width="11" style="1" customWidth="1"/>
    <col min="7" max="7" width="15.44140625" bestFit="1" customWidth="1"/>
    <col min="8" max="8" width="10" customWidth="1"/>
    <col min="9" max="9" width="10.33203125" customWidth="1"/>
    <col min="10" max="10" width="11.109375" customWidth="1"/>
    <col min="13" max="13" width="15.44140625" bestFit="1" customWidth="1"/>
    <col min="14" max="14" width="10" customWidth="1"/>
    <col min="15" max="15" width="10.33203125" customWidth="1"/>
    <col min="16" max="16" width="11.109375" customWidth="1"/>
    <col min="19" max="19" width="15.44140625" bestFit="1" customWidth="1"/>
    <col min="20" max="20" width="10" customWidth="1"/>
    <col min="21" max="21" width="10.33203125" customWidth="1"/>
    <col min="22" max="22" width="11.109375" customWidth="1"/>
  </cols>
  <sheetData>
    <row r="2" spans="2:5" ht="43.2" x14ac:dyDescent="0.3">
      <c r="B2" s="10" t="s">
        <v>9</v>
      </c>
      <c r="C2" s="11" t="s">
        <v>5</v>
      </c>
      <c r="D2" s="12" t="s">
        <v>8</v>
      </c>
      <c r="E2" s="12" t="s">
        <v>7</v>
      </c>
    </row>
    <row r="3" spans="2:5" x14ac:dyDescent="0.3">
      <c r="B3" s="4" t="s">
        <v>0</v>
      </c>
      <c r="C3" s="6">
        <v>1966</v>
      </c>
      <c r="D3" s="17">
        <v>229.93506682249583</v>
      </c>
      <c r="E3" s="7">
        <v>239.92</v>
      </c>
    </row>
    <row r="4" spans="2:5" x14ac:dyDescent="0.3">
      <c r="B4" s="4" t="s">
        <v>1</v>
      </c>
      <c r="C4" s="6">
        <v>3</v>
      </c>
      <c r="D4" s="17">
        <v>0.35086734510045142</v>
      </c>
      <c r="E4" s="7">
        <v>0.96</v>
      </c>
    </row>
    <row r="5" spans="2:5" x14ac:dyDescent="0.3">
      <c r="B5" s="4" t="s">
        <v>2</v>
      </c>
      <c r="C5" s="6">
        <v>495</v>
      </c>
      <c r="D5" s="17">
        <v>57.893111941574482</v>
      </c>
      <c r="E5" s="7">
        <v>63.17</v>
      </c>
    </row>
    <row r="6" spans="2:5" x14ac:dyDescent="0.3">
      <c r="B6" s="4" t="s">
        <v>3</v>
      </c>
      <c r="C6" s="6">
        <v>410</v>
      </c>
      <c r="D6" s="17">
        <v>47.951870497061691</v>
      </c>
      <c r="E6" s="7">
        <v>56.34</v>
      </c>
    </row>
    <row r="7" spans="2:5" x14ac:dyDescent="0.3">
      <c r="B7" s="4" t="s">
        <v>4</v>
      </c>
      <c r="C7" s="6">
        <v>328</v>
      </c>
      <c r="D7" s="17">
        <v>38.361496397649354</v>
      </c>
      <c r="E7" s="7">
        <v>36.32</v>
      </c>
    </row>
    <row r="9" spans="2:5" x14ac:dyDescent="0.3">
      <c r="B9" s="2" t="s">
        <v>6</v>
      </c>
      <c r="C9" s="5">
        <v>855.02399749999995</v>
      </c>
    </row>
    <row r="11" spans="2:5" x14ac:dyDescent="0.3">
      <c r="B11" s="3" t="s">
        <v>10</v>
      </c>
    </row>
    <row r="13" spans="2:5" x14ac:dyDescent="0.3">
      <c r="B13" s="13" t="s">
        <v>30</v>
      </c>
      <c r="C13" s="14" t="s">
        <v>31</v>
      </c>
    </row>
    <row r="14" spans="2:5" x14ac:dyDescent="0.3">
      <c r="B14" s="15" t="s">
        <v>32</v>
      </c>
      <c r="C14" s="14" t="s">
        <v>36</v>
      </c>
    </row>
    <row r="15" spans="2:5" x14ac:dyDescent="0.3">
      <c r="B15" s="15" t="s">
        <v>32</v>
      </c>
      <c r="C15" s="16">
        <v>855.02393561424992</v>
      </c>
    </row>
    <row r="26" spans="3:3" x14ac:dyDescent="0.3">
      <c r="C26" s="1">
        <f>(34830.59*365*13.451*5)/1000000</f>
        <v>855.02393561424992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647D2D1C318942BBB78C1C9FAD5131" ma:contentTypeVersion="4" ma:contentTypeDescription="Create a new document." ma:contentTypeScope="" ma:versionID="3437d0770a4fca6ff940fb9b6b340995">
  <xsd:schema xmlns:xsd="http://www.w3.org/2001/XMLSchema" xmlns:xs="http://www.w3.org/2001/XMLSchema" xmlns:p="http://schemas.microsoft.com/office/2006/metadata/properties" xmlns:ns1="http://schemas.microsoft.com/sharepoint/v3" xmlns:ns2="16f00c2e-ac5c-418b-9f13-a0771dbd417d" xmlns:ns3="ba91a351-d90a-4205-ba56-ac969ed94696" targetNamespace="http://schemas.microsoft.com/office/2006/metadata/properties" ma:root="true" ma:fieldsID="bde669a14ee2fa5b1270d70a72e6e65f" ns1:_="" ns2:_="" ns3:_="">
    <xsd:import namespace="http://schemas.microsoft.com/sharepoint/v3"/>
    <xsd:import namespace="16f00c2e-ac5c-418b-9f13-a0771dbd417d"/>
    <xsd:import namespace="ba91a351-d90a-4205-ba56-ac969ed9469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URL" minOccurs="0"/>
                <xsd:element ref="ns1:PublishingStartDate" minOccurs="0"/>
                <xsd:element ref="ns1:PublishingExpirationDate" minOccurs="0"/>
                <xsd:element ref="ns3:Category" minOccurs="0"/>
                <xsd:element ref="ns3:Sor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6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StartDate" ma:index="7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8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1a351-d90a-4205-ba56-ac969ed94696" elementFormDefault="qualified">
    <xsd:import namespace="http://schemas.microsoft.com/office/2006/documentManagement/types"/>
    <xsd:import namespace="http://schemas.microsoft.com/office/infopath/2007/PartnerControls"/>
    <xsd:element name="Category" ma:index="9" nillable="true" ma:displayName="Category" ma:format="Dropdown" ma:internalName="Category" ma:readOnly="false">
      <xsd:simpleType>
        <xsd:restriction base="dms:Choice">
          <xsd:enumeration value="Application Information"/>
          <xsd:enumeration value="Criterion 1"/>
          <xsd:enumeration value="Criterion 2"/>
          <xsd:enumeration value="Criterion 3"/>
          <xsd:enumeration value="Criterion 4"/>
          <xsd:enumeration value="Criterion 5"/>
          <xsd:enumeration value="Criterion 6"/>
          <xsd:enumeration value="Letters of Support"/>
          <xsd:enumeration value="Business"/>
          <xsd:enumeration value="NC Government"/>
          <xsd:enumeration value="Organizations"/>
        </xsd:restriction>
      </xsd:simpleType>
    </xsd:element>
    <xsd:element name="SortOrder" ma:index="10" nillable="true" ma:displayName="SortOrder" ma:decimals="0" ma:internalName="SortOrder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6f00c2e-ac5c-418b-9f13-a0771dbd417d">DZV6WYVJVN46-399045533-289</_dlc_DocId>
    <_dlc_DocIdUrl xmlns="16f00c2e-ac5c-418b-9f13-a0771dbd417d">
      <Url>https://connect.ncdot.gov/site/Preconstruction/division/div12/U-4700Z/_layouts/15/DocIdRedir.aspx?ID=DZV6WYVJVN46-399045533-289</Url>
      <Description>DZV6WYVJVN46-399045533-289</Description>
    </_dlc_DocIdUrl>
    <URL xmlns="http://schemas.microsoft.com/sharepoint/v3">
      <Url xsi:nil="true"/>
      <Description xsi:nil="true"/>
    </URL>
    <PublishingExpirationDate xmlns="http://schemas.microsoft.com/sharepoint/v3" xsi:nil="true"/>
    <PublishingStartDate xmlns="http://schemas.microsoft.com/sharepoint/v3" xsi:nil="true"/>
    <SortOrder xmlns="ba91a351-d90a-4205-ba56-ac969ed94696" xsi:nil="true"/>
    <Category xmlns="ba91a351-d90a-4205-ba56-ac969ed94696">Criterion 1</Category>
  </documentManagement>
</p:properties>
</file>

<file path=customXml/itemProps1.xml><?xml version="1.0" encoding="utf-8"?>
<ds:datastoreItem xmlns:ds="http://schemas.openxmlformats.org/officeDocument/2006/customXml" ds:itemID="{1773D760-96CF-4F3B-8B7D-976EF268F710}"/>
</file>

<file path=customXml/itemProps2.xml><?xml version="1.0" encoding="utf-8"?>
<ds:datastoreItem xmlns:ds="http://schemas.openxmlformats.org/officeDocument/2006/customXml" ds:itemID="{B6EBBE5F-DF88-4642-B2D3-14B0F9908676}"/>
</file>

<file path=customXml/itemProps3.xml><?xml version="1.0" encoding="utf-8"?>
<ds:datastoreItem xmlns:ds="http://schemas.openxmlformats.org/officeDocument/2006/customXml" ds:itemID="{E2BC9DB8-89E6-480E-B654-A5D84FFAC2FE}"/>
</file>

<file path=customXml/itemProps4.xml><?xml version="1.0" encoding="utf-8"?>
<ds:datastoreItem xmlns:ds="http://schemas.openxmlformats.org/officeDocument/2006/customXml" ds:itemID="{C737873C-2C4B-4983-9E44-1B5217BD7E3A}"/>
</file>

<file path=customXml/itemProps5.xml><?xml version="1.0" encoding="utf-8"?>
<ds:datastoreItem xmlns:ds="http://schemas.openxmlformats.org/officeDocument/2006/customXml" ds:itemID="{1B246211-85B6-4FFE-BBB8-17530396E8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Crash Rate Calcs</vt:lpstr>
      <vt:lpstr>Crash Rate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Crash Analysis for US 321 Corridor</dc:title>
  <dc:creator>Tyler Fowler</dc:creator>
  <cp:lastModifiedBy>Kelly Becker</cp:lastModifiedBy>
  <dcterms:created xsi:type="dcterms:W3CDTF">2018-02-12T23:02:44Z</dcterms:created>
  <dcterms:modified xsi:type="dcterms:W3CDTF">2023-06-07T18:43:02Z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0x01010006647D2D1C318942BBB78C1C9FAD5131</vt:lpwstr>
  </property>
  <property fmtid="{D5CDD505-2E9C-101B-9397-08002B2CF9AE}" pid="3" name="_dlc_DocIdItemGuid">
    <vt:lpwstr>f06db598-267b-41fa-83e9-6d3cc258a801</vt:lpwstr>
  </property>
  <property fmtid="{D5CDD505-2E9C-101B-9397-08002B2CF9AE}" pid="4" name="Order">
    <vt:r8>300</vt:r8>
  </property>
</Properties>
</file>